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ya\Dropbox\CCGI Curriculum\To Review\"/>
    </mc:Choice>
  </mc:AlternateContent>
  <bookViews>
    <workbookView xWindow="0" yWindow="0" windowWidth="23040" windowHeight="10800"/>
  </bookViews>
  <sheets>
    <sheet name="Calculator" sheetId="2" r:id="rId1"/>
    <sheet name="Values" sheetId="4" r:id="rId2"/>
  </sheets>
  <definedNames>
    <definedName name="Cable">Values!$A$17:$B$19</definedName>
    <definedName name="Carinsurance">Values!$D$7:$E$11</definedName>
    <definedName name="Cellphone">Values!$A$38:$B$40</definedName>
    <definedName name="Collegeloans">Values!$D$23:$E$27</definedName>
    <definedName name="Electric">Values!$D$13:$E$15</definedName>
    <definedName name="Entertainment">Values!$A$29:$B$36</definedName>
    <definedName name="Gas">Values!$A$13:$B$15</definedName>
    <definedName name="Gasoline">Values!$G$7:$H$11</definedName>
    <definedName name="Groceries">Values!$D$17:$E$21</definedName>
    <definedName name="Gym">Values!$G$29:$H$32</definedName>
    <definedName name="Healthinsurance">Values!$A$23:$B$26</definedName>
    <definedName name="Housing">Values!$A$1:$B$5</definedName>
    <definedName name="Internet">Values!$G$13:$H$15</definedName>
    <definedName name="Restaurants">Values!$D$38:$E$43</definedName>
    <definedName name="Roommates">Values!$D$1:$E$5</definedName>
    <definedName name="Spending">Values!$D$29:$E$34</definedName>
    <definedName name="Transportation">Values!$A$7:$B$11</definedName>
  </definedNames>
  <calcPr calcId="152511" concurrentCalc="0"/>
</workbook>
</file>

<file path=xl/calcChain.xml><?xml version="1.0" encoding="utf-8"?>
<calcChain xmlns="http://schemas.openxmlformats.org/spreadsheetml/2006/main">
  <c r="B16" i="2" l="1"/>
  <c r="B15" i="2"/>
  <c r="B17" i="2"/>
  <c r="B46" i="2"/>
  <c r="B48" i="2"/>
  <c r="B9" i="2"/>
  <c r="B8" i="2"/>
  <c r="B7" i="2"/>
  <c r="B11" i="2"/>
  <c r="B43" i="2"/>
  <c r="B42" i="2"/>
  <c r="B41" i="2"/>
  <c r="B40" i="2"/>
  <c r="B39" i="2"/>
  <c r="B35" i="2"/>
  <c r="B34" i="2"/>
  <c r="B30" i="2"/>
  <c r="B29" i="2"/>
  <c r="B28" i="2"/>
  <c r="B27" i="2"/>
  <c r="B26" i="2"/>
  <c r="B31" i="2"/>
  <c r="B22" i="2"/>
  <c r="B21" i="2"/>
  <c r="B20" i="2"/>
  <c r="B23" i="2"/>
  <c r="B44" i="2"/>
  <c r="B36" i="2"/>
</calcChain>
</file>

<file path=xl/sharedStrings.xml><?xml version="1.0" encoding="utf-8"?>
<sst xmlns="http://schemas.openxmlformats.org/spreadsheetml/2006/main" count="140" uniqueCount="91">
  <si>
    <t>Monthly Cost</t>
  </si>
  <si>
    <t>Housing</t>
  </si>
  <si>
    <t>Transportation</t>
  </si>
  <si>
    <t>Total Housing p/month</t>
  </si>
  <si>
    <t>Total Transportation p/month</t>
  </si>
  <si>
    <t>Total Utilities p/month</t>
  </si>
  <si>
    <t>Personal Luxuries</t>
  </si>
  <si>
    <t>Housing Expenses</t>
  </si>
  <si>
    <t>Total Personal Luxuries p/month</t>
  </si>
  <si>
    <t>Misc. Important Expenses</t>
  </si>
  <si>
    <t>Total Misc. Important Expenses p/month</t>
  </si>
  <si>
    <t>Total Expenses p/month</t>
  </si>
  <si>
    <t>Total Expenses p/year</t>
  </si>
  <si>
    <t>Assumes payoff within 10 years</t>
  </si>
  <si>
    <t>Eat out everyday</t>
  </si>
  <si>
    <t>Eat out 4-5 times a week</t>
  </si>
  <si>
    <t>Eat out 3-4 times a week</t>
  </si>
  <si>
    <t>Eat out 2-3 times a week</t>
  </si>
  <si>
    <t>Smartphone plan</t>
  </si>
  <si>
    <t>Eat out once a week</t>
  </si>
  <si>
    <t>Basic plan</t>
  </si>
  <si>
    <t>Cost</t>
  </si>
  <si>
    <t>Hulu &amp; Gamefly</t>
  </si>
  <si>
    <t>Netflix &amp; Gamefly</t>
  </si>
  <si>
    <t>Netflix &amp; Hulu</t>
  </si>
  <si>
    <t>Gamefly</t>
  </si>
  <si>
    <t>One class a week</t>
  </si>
  <si>
    <t>Hulu</t>
  </si>
  <si>
    <t>24 access gym</t>
  </si>
  <si>
    <t>Netflix</t>
  </si>
  <si>
    <t>Loans $15k-$20k</t>
  </si>
  <si>
    <t>Loans $10k-$15k</t>
  </si>
  <si>
    <t>No coverage</t>
  </si>
  <si>
    <t>Loans $5k-$10k</t>
  </si>
  <si>
    <t>Covered by employer (partial)</t>
  </si>
  <si>
    <t>Loans less than $5k</t>
  </si>
  <si>
    <t>Covered by employer (full)</t>
  </si>
  <si>
    <t>Cook everyday</t>
  </si>
  <si>
    <t>Cook 4-5 times p/ week</t>
  </si>
  <si>
    <t>Cook 3-4 tims p/week</t>
  </si>
  <si>
    <t>High use</t>
  </si>
  <si>
    <t>Cook 1-2 times p/week</t>
  </si>
  <si>
    <t>Basic use</t>
  </si>
  <si>
    <t>4 tanks of gas p/month</t>
  </si>
  <si>
    <t>Full coverage</t>
  </si>
  <si>
    <t>Family car (no payment)</t>
  </si>
  <si>
    <t>3 tanks of gas p/month</t>
  </si>
  <si>
    <t>Basic coverage</t>
  </si>
  <si>
    <t>New car (car payment)</t>
  </si>
  <si>
    <t>2 tanks of gas p/month</t>
  </si>
  <si>
    <t>Minimum coverage</t>
  </si>
  <si>
    <t>Used car (car payment)</t>
  </si>
  <si>
    <t>1 tank of gas p/month</t>
  </si>
  <si>
    <t>No coverage/not needed</t>
  </si>
  <si>
    <t>Public Transportation</t>
  </si>
  <si>
    <t>3 Roommates</t>
  </si>
  <si>
    <t>Two-bedroom apartment</t>
  </si>
  <si>
    <t>2 Roommates</t>
  </si>
  <si>
    <t>One-bedroom apartment</t>
  </si>
  <si>
    <t>1 Roommate</t>
  </si>
  <si>
    <t>Studio apartment</t>
  </si>
  <si>
    <t>Live at home/with family</t>
  </si>
  <si>
    <t>No roommate</t>
  </si>
  <si>
    <t>Select type of Housing</t>
  </si>
  <si>
    <t>Select number of Roommates</t>
  </si>
  <si>
    <t>Select type of Transportation</t>
  </si>
  <si>
    <t>Select type of Car Insurance</t>
  </si>
  <si>
    <t>Select home Electricity usage</t>
  </si>
  <si>
    <t>Select home Gas usage</t>
  </si>
  <si>
    <t>Select type of Internet</t>
  </si>
  <si>
    <t>Select type of Cable</t>
  </si>
  <si>
    <t>No internet</t>
  </si>
  <si>
    <t>No cable</t>
  </si>
  <si>
    <t>Select level of groceries</t>
  </si>
  <si>
    <t>Select type of Health Insurance</t>
  </si>
  <si>
    <t>Select College Loan payment level</t>
  </si>
  <si>
    <t>Select type of Entertainment</t>
  </si>
  <si>
    <t>Select level of Spending Allowance</t>
  </si>
  <si>
    <t>Select type of Gym membership</t>
  </si>
  <si>
    <t>No gym membership</t>
  </si>
  <si>
    <t>No cell phone</t>
  </si>
  <si>
    <t>No entertainment</t>
  </si>
  <si>
    <t>Select level of Restaurants</t>
  </si>
  <si>
    <t>Select level of Gasoline</t>
  </si>
  <si>
    <t>Select type of Cell phone</t>
  </si>
  <si>
    <t>Budgeting for Real Life</t>
  </si>
  <si>
    <t>EXPENSE</t>
  </si>
  <si>
    <t>MONTHLY COST</t>
  </si>
  <si>
    <t>EXAMPLE</t>
  </si>
  <si>
    <t>Directions: Review each section and the estimated monthly cost options. Then, select your choice from the dropdown menus in the Expense columns. You should make a selection for every expense, but you can choose what level of expense is best for you. See the example below.</t>
  </si>
  <si>
    <t>When you begin working and start supporting yourself financially, life becomes expensive! This tool uses monthly cost estimates on common bills (actual amounts vary depending on what city you live in) so you can begin to estimate how much it will cost you to live on your 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</si>
</sst>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3" x14ac:knownFonts="1">
    <font>
      <sz val="11"/>
      <color theme="1"/>
      <name val="Calibri"/>
      <family val="2"/>
      <scheme val="minor"/>
    </font>
    <font>
      <b/>
      <sz val="11"/>
      <color theme="1"/>
      <name val="Calibri"/>
      <family val="2"/>
      <scheme val="minor"/>
    </font>
    <font>
      <sz val="11"/>
      <color theme="8" tint="-0.249977111117893"/>
      <name val="Calibri"/>
      <family val="2"/>
      <scheme val="minor"/>
    </font>
    <font>
      <i/>
      <sz val="11"/>
      <color theme="0" tint="-0.499984740745262"/>
      <name val="Calibri"/>
      <family val="2"/>
      <scheme val="minor"/>
    </font>
    <font>
      <b/>
      <sz val="18"/>
      <color rgb="FF3D7592"/>
      <name val="Corbel"/>
      <family val="2"/>
    </font>
    <font>
      <sz val="18"/>
      <color theme="1"/>
      <name val="Calibri"/>
      <family val="2"/>
      <scheme val="minor"/>
    </font>
    <font>
      <sz val="9"/>
      <color theme="1"/>
      <name val="Corbel"/>
      <family val="2"/>
    </font>
    <font>
      <b/>
      <sz val="12"/>
      <color rgb="FF3D7592"/>
      <name val="Corbel"/>
      <family val="2"/>
    </font>
    <font>
      <i/>
      <sz val="9"/>
      <name val="Corbel"/>
      <family val="2"/>
    </font>
    <font>
      <b/>
      <i/>
      <sz val="9"/>
      <color rgb="FF3D7592"/>
      <name val="Corbel"/>
      <family val="2"/>
    </font>
    <font>
      <sz val="9"/>
      <color theme="1"/>
      <name val="Calibri"/>
      <family val="2"/>
      <scheme val="minor"/>
    </font>
    <font>
      <b/>
      <sz val="20"/>
      <color theme="1"/>
      <name val="Calibri"/>
      <family val="2"/>
      <scheme val="minor"/>
    </font>
    <font>
      <sz val="2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s>
  <cellStyleXfs count="1">
    <xf numFmtId="0" fontId="0" fillId="0" borderId="0"/>
  </cellStyleXfs>
  <cellXfs count="36">
    <xf numFmtId="0" fontId="0" fillId="0" borderId="0" xfId="0"/>
    <xf numFmtId="0" fontId="2" fillId="0" borderId="0" xfId="0" applyFont="1"/>
    <xf numFmtId="6" fontId="0" fillId="0" borderId="0" xfId="0" applyNumberFormat="1"/>
    <xf numFmtId="0" fontId="3" fillId="0" borderId="0" xfId="0" applyFont="1"/>
    <xf numFmtId="0" fontId="6" fillId="0" borderId="0" xfId="0" applyFont="1" applyBorder="1" applyAlignment="1">
      <alignment horizontal="left" wrapText="1"/>
    </xf>
    <xf numFmtId="0" fontId="4" fillId="0" borderId="0" xfId="0" applyFont="1" applyBorder="1" applyAlignment="1">
      <alignment vertical="center"/>
    </xf>
    <xf numFmtId="0" fontId="5" fillId="0" borderId="0" xfId="0" applyFont="1" applyBorder="1"/>
    <xf numFmtId="0" fontId="0" fillId="0" borderId="0" xfId="0" applyBorder="1"/>
    <xf numFmtId="0" fontId="1" fillId="0" borderId="0" xfId="0" applyFont="1" applyBorder="1"/>
    <xf numFmtId="0" fontId="7" fillId="0" borderId="0" xfId="0" applyFont="1" applyBorder="1" applyAlignment="1">
      <alignment vertical="center"/>
    </xf>
    <xf numFmtId="0" fontId="9" fillId="2" borderId="2" xfId="0" applyFont="1" applyFill="1" applyBorder="1" applyAlignment="1">
      <alignment horizontal="left"/>
    </xf>
    <xf numFmtId="0" fontId="8" fillId="2" borderId="2" xfId="0" applyFont="1" applyFill="1" applyBorder="1" applyAlignment="1">
      <alignment horizontal="left" wrapText="1"/>
    </xf>
    <xf numFmtId="0" fontId="8" fillId="2" borderId="0" xfId="0" applyFont="1" applyFill="1" applyBorder="1" applyAlignment="1">
      <alignment horizontal="left" wrapText="1"/>
    </xf>
    <xf numFmtId="0" fontId="1" fillId="2" borderId="2" xfId="0" applyFont="1" applyFill="1" applyBorder="1"/>
    <xf numFmtId="0" fontId="9" fillId="2" borderId="0" xfId="0" applyFont="1" applyFill="1" applyBorder="1" applyAlignment="1">
      <alignment horizontal="left"/>
    </xf>
    <xf numFmtId="0" fontId="0" fillId="2" borderId="2" xfId="0" applyFill="1" applyBorder="1"/>
    <xf numFmtId="0" fontId="10" fillId="2" borderId="0" xfId="0" applyFont="1" applyFill="1" applyBorder="1"/>
    <xf numFmtId="0" fontId="10" fillId="2" borderId="3" xfId="0" applyFont="1" applyFill="1" applyBorder="1"/>
    <xf numFmtId="0" fontId="11" fillId="0" borderId="0" xfId="0" applyFont="1" applyBorder="1"/>
    <xf numFmtId="0" fontId="12" fillId="0" borderId="0" xfId="0" applyFont="1" applyBorder="1"/>
    <xf numFmtId="0" fontId="5" fillId="0" borderId="0" xfId="0" applyFont="1" applyBorder="1" applyAlignment="1">
      <alignment horizontal="right"/>
    </xf>
    <xf numFmtId="0" fontId="6" fillId="0" borderId="0" xfId="0" applyFont="1" applyBorder="1" applyAlignment="1">
      <alignment horizontal="right" wrapText="1"/>
    </xf>
    <xf numFmtId="0" fontId="8" fillId="2" borderId="2" xfId="0" applyFont="1" applyFill="1" applyBorder="1" applyAlignment="1">
      <alignment horizontal="right" wrapText="1"/>
    </xf>
    <xf numFmtId="0" fontId="1" fillId="2" borderId="2" xfId="0" applyFont="1" applyFill="1" applyBorder="1" applyAlignment="1">
      <alignment horizontal="right"/>
    </xf>
    <xf numFmtId="0" fontId="0" fillId="2" borderId="2" xfId="0" applyFill="1" applyBorder="1" applyAlignment="1">
      <alignment horizontal="right"/>
    </xf>
    <xf numFmtId="164" fontId="1" fillId="2" borderId="2" xfId="0" applyNumberFormat="1" applyFont="1" applyFill="1" applyBorder="1" applyAlignment="1">
      <alignment horizontal="right"/>
    </xf>
    <xf numFmtId="0" fontId="7" fillId="0" borderId="0" xfId="0" applyFont="1" applyBorder="1" applyAlignment="1">
      <alignment horizontal="right" vertical="center"/>
    </xf>
    <xf numFmtId="0" fontId="1" fillId="0" borderId="0" xfId="0" applyFont="1" applyBorder="1" applyAlignment="1">
      <alignment horizontal="right"/>
    </xf>
    <xf numFmtId="0" fontId="0" fillId="0" borderId="0" xfId="0" applyBorder="1" applyAlignment="1">
      <alignment horizontal="right"/>
    </xf>
    <xf numFmtId="164" fontId="1" fillId="0" borderId="1" xfId="0" applyNumberFormat="1" applyFont="1" applyBorder="1" applyAlignment="1">
      <alignment horizontal="right"/>
    </xf>
    <xf numFmtId="164" fontId="11" fillId="0" borderId="0" xfId="0" applyNumberFormat="1" applyFont="1" applyBorder="1" applyAlignment="1"/>
    <xf numFmtId="164" fontId="11" fillId="0" borderId="5" xfId="0" applyNumberFormat="1" applyFont="1" applyBorder="1" applyAlignment="1"/>
    <xf numFmtId="164" fontId="11" fillId="0" borderId="6" xfId="0" applyNumberFormat="1" applyFont="1" applyBorder="1" applyAlignment="1"/>
    <xf numFmtId="0" fontId="6" fillId="0" borderId="0" xfId="0" applyFont="1" applyBorder="1" applyAlignment="1">
      <alignment horizontal="left" wrapText="1"/>
    </xf>
    <xf numFmtId="0" fontId="8" fillId="2" borderId="4" xfId="0" applyFont="1" applyFill="1" applyBorder="1" applyAlignment="1">
      <alignment horizontal="left" wrapText="1"/>
    </xf>
    <xf numFmtId="0" fontId="8" fillId="2"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topLeftCell="A2" zoomScaleNormal="100" zoomScaleSheetLayoutView="100" workbookViewId="0">
      <selection activeCell="A16" sqref="A16"/>
    </sheetView>
  </sheetViews>
  <sheetFormatPr defaultColWidth="8.88671875" defaultRowHeight="14.4" x14ac:dyDescent="0.3"/>
  <cols>
    <col min="1" max="1" width="31.44140625" style="7" bestFit="1" customWidth="1"/>
    <col min="2" max="2" width="17.88671875" style="28" bestFit="1" customWidth="1"/>
    <col min="3" max="3" width="11.6640625" style="7" customWidth="1"/>
    <col min="4" max="16384" width="8.88671875" style="7"/>
  </cols>
  <sheetData>
    <row r="1" spans="1:8" ht="23.4" x14ac:dyDescent="0.45">
      <c r="A1" s="5" t="s">
        <v>85</v>
      </c>
      <c r="B1" s="20"/>
      <c r="C1" s="6"/>
      <c r="D1" s="6"/>
      <c r="E1" s="6"/>
      <c r="F1" s="6"/>
      <c r="G1" s="6"/>
      <c r="H1" s="6"/>
    </row>
    <row r="2" spans="1:8" s="8" customFormat="1" ht="30" customHeight="1" x14ac:dyDescent="0.3">
      <c r="A2" s="33" t="s">
        <v>90</v>
      </c>
      <c r="B2" s="33"/>
      <c r="C2" s="33"/>
      <c r="D2" s="33"/>
      <c r="E2" s="33"/>
      <c r="F2" s="33"/>
      <c r="G2" s="33"/>
      <c r="H2" s="33"/>
    </row>
    <row r="3" spans="1:8" s="8" customFormat="1" ht="30" customHeight="1" x14ac:dyDescent="0.3">
      <c r="A3" s="4"/>
      <c r="B3" s="21"/>
      <c r="C3" s="4"/>
      <c r="D3" s="4"/>
      <c r="E3" s="4"/>
      <c r="F3" s="4"/>
      <c r="G3" s="4"/>
      <c r="H3" s="4"/>
    </row>
    <row r="4" spans="1:8" s="8" customFormat="1" ht="40.950000000000003" customHeight="1" x14ac:dyDescent="0.3">
      <c r="A4" s="34" t="s">
        <v>89</v>
      </c>
      <c r="B4" s="35"/>
      <c r="C4" s="35"/>
      <c r="D4" s="35"/>
      <c r="E4" s="35"/>
      <c r="F4" s="35"/>
      <c r="G4" s="35"/>
      <c r="H4" s="35"/>
    </row>
    <row r="5" spans="1:8" s="8" customFormat="1" x14ac:dyDescent="0.3">
      <c r="A5" s="10" t="s">
        <v>88</v>
      </c>
      <c r="B5" s="22"/>
      <c r="C5" s="11"/>
      <c r="D5" s="11"/>
      <c r="E5" s="11"/>
      <c r="F5" s="12"/>
      <c r="G5" s="12"/>
      <c r="H5" s="12"/>
    </row>
    <row r="6" spans="1:8" x14ac:dyDescent="0.3">
      <c r="A6" s="13" t="s">
        <v>2</v>
      </c>
      <c r="B6" s="23" t="s">
        <v>0</v>
      </c>
      <c r="C6" s="13"/>
      <c r="D6" s="13"/>
      <c r="E6" s="13"/>
      <c r="F6" s="14"/>
      <c r="G6" s="14"/>
      <c r="H6" s="14"/>
    </row>
    <row r="7" spans="1:8" x14ac:dyDescent="0.3">
      <c r="A7" s="15" t="s">
        <v>51</v>
      </c>
      <c r="B7" s="24">
        <f>VLOOKUP(A7,Transportation,2,FALSE)</f>
        <v>100</v>
      </c>
      <c r="C7" s="15"/>
      <c r="D7" s="15"/>
      <c r="E7" s="15"/>
      <c r="F7" s="14"/>
      <c r="G7" s="14"/>
      <c r="H7" s="14"/>
    </row>
    <row r="8" spans="1:8" x14ac:dyDescent="0.3">
      <c r="A8" s="15" t="s">
        <v>47</v>
      </c>
      <c r="B8" s="24">
        <f>VLOOKUP(A8,Carinsurance,2,FALSE)</f>
        <v>50</v>
      </c>
      <c r="C8" s="15"/>
      <c r="D8" s="15"/>
      <c r="E8" s="15"/>
      <c r="F8" s="16"/>
      <c r="G8" s="16"/>
      <c r="H8" s="16"/>
    </row>
    <row r="9" spans="1:8" x14ac:dyDescent="0.3">
      <c r="A9" s="15" t="s">
        <v>49</v>
      </c>
      <c r="B9" s="24">
        <f>VLOOKUP(A9,Gasoline,2,FALSE)</f>
        <v>100</v>
      </c>
      <c r="C9" s="15"/>
      <c r="D9" s="15"/>
      <c r="E9" s="15"/>
      <c r="F9" s="16"/>
      <c r="G9" s="16"/>
      <c r="H9" s="16"/>
    </row>
    <row r="10" spans="1:8" x14ac:dyDescent="0.3">
      <c r="A10" s="15"/>
      <c r="B10" s="24"/>
      <c r="C10" s="15"/>
      <c r="D10" s="15"/>
      <c r="E10" s="15"/>
      <c r="F10" s="16"/>
      <c r="G10" s="16"/>
      <c r="H10" s="16"/>
    </row>
    <row r="11" spans="1:8" s="8" customFormat="1" x14ac:dyDescent="0.3">
      <c r="A11" s="15"/>
      <c r="B11" s="25">
        <f>SUM(B7:B10)</f>
        <v>250</v>
      </c>
      <c r="C11" s="13" t="s">
        <v>4</v>
      </c>
      <c r="D11" s="15"/>
      <c r="E11" s="15"/>
      <c r="F11" s="17"/>
      <c r="G11" s="17"/>
      <c r="H11" s="17"/>
    </row>
    <row r="12" spans="1:8" x14ac:dyDescent="0.3">
      <c r="A12" s="4"/>
      <c r="B12" s="21"/>
      <c r="C12" s="4"/>
      <c r="D12" s="4"/>
      <c r="E12" s="4"/>
    </row>
    <row r="13" spans="1:8" ht="15.6" x14ac:dyDescent="0.3">
      <c r="A13" s="9" t="s">
        <v>86</v>
      </c>
      <c r="B13" s="26" t="s">
        <v>87</v>
      </c>
    </row>
    <row r="14" spans="1:8" x14ac:dyDescent="0.3">
      <c r="A14" s="8" t="s">
        <v>1</v>
      </c>
      <c r="B14" s="27" t="s">
        <v>0</v>
      </c>
      <c r="C14" s="8"/>
      <c r="D14" s="8"/>
      <c r="E14" s="8"/>
      <c r="F14" s="8"/>
      <c r="G14" s="8"/>
      <c r="H14" s="8"/>
    </row>
    <row r="15" spans="1:8" x14ac:dyDescent="0.3">
      <c r="A15" s="7" t="s">
        <v>63</v>
      </c>
      <c r="B15" s="28" t="str">
        <f>VLOOKUP(A15,Housing,2,FALSE)</f>
        <v>Cost</v>
      </c>
    </row>
    <row r="16" spans="1:8" x14ac:dyDescent="0.3">
      <c r="A16" s="7" t="s">
        <v>64</v>
      </c>
      <c r="B16" s="28" t="str">
        <f>VLOOKUP(A16,Roommates,2,FALSE)</f>
        <v>Cost</v>
      </c>
    </row>
    <row r="17" spans="1:8" x14ac:dyDescent="0.3">
      <c r="B17" s="29" t="e">
        <f>SUM(B15/B16)</f>
        <v>#VALUE!</v>
      </c>
      <c r="C17" s="8" t="s">
        <v>3</v>
      </c>
    </row>
    <row r="18" spans="1:8" s="8" customFormat="1" x14ac:dyDescent="0.3">
      <c r="A18" s="7"/>
      <c r="B18" s="28"/>
      <c r="C18" s="7"/>
      <c r="D18" s="7"/>
      <c r="E18" s="7"/>
      <c r="F18" s="7"/>
      <c r="G18" s="7"/>
      <c r="H18" s="7"/>
    </row>
    <row r="19" spans="1:8" x14ac:dyDescent="0.3">
      <c r="A19" s="8" t="s">
        <v>2</v>
      </c>
      <c r="B19" s="27" t="s">
        <v>0</v>
      </c>
      <c r="C19" s="8"/>
      <c r="D19" s="8"/>
      <c r="E19" s="8"/>
    </row>
    <row r="20" spans="1:8" x14ac:dyDescent="0.3">
      <c r="A20" s="7" t="s">
        <v>65</v>
      </c>
      <c r="B20" s="28" t="str">
        <f>VLOOKUP(A20,Transportation,2,FALSE)</f>
        <v>Cost</v>
      </c>
      <c r="F20" s="8"/>
      <c r="G20" s="8"/>
      <c r="H20" s="8"/>
    </row>
    <row r="21" spans="1:8" x14ac:dyDescent="0.3">
      <c r="A21" s="7" t="s">
        <v>66</v>
      </c>
      <c r="B21" s="28" t="str">
        <f>VLOOKUP(A21,Carinsurance,2,FALSE)</f>
        <v>Cost</v>
      </c>
    </row>
    <row r="22" spans="1:8" x14ac:dyDescent="0.3">
      <c r="A22" s="7" t="s">
        <v>83</v>
      </c>
      <c r="B22" s="28" t="str">
        <f>VLOOKUP(A22,Gasoline,2,FALSE)</f>
        <v>Cost</v>
      </c>
    </row>
    <row r="23" spans="1:8" s="8" customFormat="1" x14ac:dyDescent="0.3">
      <c r="A23" s="7"/>
      <c r="B23" s="29">
        <f>SUM(B20:B22)</f>
        <v>0</v>
      </c>
      <c r="C23" s="8" t="s">
        <v>4</v>
      </c>
      <c r="D23" s="7"/>
      <c r="E23" s="7"/>
      <c r="F23" s="7"/>
      <c r="G23" s="7"/>
      <c r="H23" s="7"/>
    </row>
    <row r="25" spans="1:8" x14ac:dyDescent="0.3">
      <c r="A25" s="8" t="s">
        <v>7</v>
      </c>
      <c r="B25" s="27" t="s">
        <v>0</v>
      </c>
      <c r="C25" s="8"/>
      <c r="D25" s="8"/>
      <c r="E25" s="8"/>
    </row>
    <row r="26" spans="1:8" x14ac:dyDescent="0.3">
      <c r="A26" s="7" t="s">
        <v>68</v>
      </c>
      <c r="B26" s="28" t="str">
        <f>VLOOKUP(A26,Gas,2,FALSE)</f>
        <v>Cost</v>
      </c>
    </row>
    <row r="27" spans="1:8" x14ac:dyDescent="0.3">
      <c r="A27" s="7" t="s">
        <v>67</v>
      </c>
      <c r="B27" s="28" t="str">
        <f>VLOOKUP(A27,Electric,2,FALSE)</f>
        <v>Cost</v>
      </c>
    </row>
    <row r="28" spans="1:8" x14ac:dyDescent="0.3">
      <c r="A28" s="7" t="s">
        <v>69</v>
      </c>
      <c r="B28" s="28" t="str">
        <f>VLOOKUP(A28,Values!G13:H16,2,FALSE)</f>
        <v>Cost</v>
      </c>
      <c r="F28" s="8"/>
      <c r="G28" s="8"/>
      <c r="H28" s="8"/>
    </row>
    <row r="29" spans="1:8" x14ac:dyDescent="0.3">
      <c r="A29" s="7" t="s">
        <v>70</v>
      </c>
      <c r="B29" s="28" t="str">
        <f>VLOOKUP(A29,Values!A17:B20,2,FALSE)</f>
        <v>Cost</v>
      </c>
    </row>
    <row r="30" spans="1:8" x14ac:dyDescent="0.3">
      <c r="A30" s="7" t="s">
        <v>73</v>
      </c>
      <c r="B30" s="28" t="str">
        <f>VLOOKUP(A30,Groceries,2,FALSE)</f>
        <v>Cost</v>
      </c>
    </row>
    <row r="31" spans="1:8" x14ac:dyDescent="0.3">
      <c r="B31" s="29">
        <f>SUM(B26:B30)</f>
        <v>0</v>
      </c>
      <c r="C31" s="8" t="s">
        <v>5</v>
      </c>
    </row>
    <row r="33" spans="1:8" x14ac:dyDescent="0.3">
      <c r="A33" s="8" t="s">
        <v>9</v>
      </c>
      <c r="B33" s="27" t="s">
        <v>0</v>
      </c>
      <c r="C33" s="8"/>
      <c r="D33" s="8"/>
      <c r="E33" s="8"/>
      <c r="F33" s="8"/>
      <c r="G33" s="8"/>
      <c r="H33" s="8"/>
    </row>
    <row r="34" spans="1:8" x14ac:dyDescent="0.3">
      <c r="A34" s="7" t="s">
        <v>74</v>
      </c>
      <c r="B34" s="28" t="str">
        <f>VLOOKUP(A34,Healthinsurance,2,FALSE)</f>
        <v>Cost</v>
      </c>
    </row>
    <row r="35" spans="1:8" x14ac:dyDescent="0.3">
      <c r="A35" s="7" t="s">
        <v>75</v>
      </c>
      <c r="B35" s="28" t="str">
        <f>VLOOKUP(A35,Collegeloans,2,FALSE)</f>
        <v>Cost</v>
      </c>
      <c r="C35" s="7" t="s">
        <v>13</v>
      </c>
    </row>
    <row r="36" spans="1:8" x14ac:dyDescent="0.3">
      <c r="B36" s="29">
        <f>SUM(B34:B35)</f>
        <v>0</v>
      </c>
      <c r="C36" s="8" t="s">
        <v>10</v>
      </c>
    </row>
    <row r="38" spans="1:8" x14ac:dyDescent="0.3">
      <c r="A38" s="8" t="s">
        <v>6</v>
      </c>
      <c r="B38" s="27" t="s">
        <v>0</v>
      </c>
      <c r="C38" s="8"/>
      <c r="D38" s="8"/>
      <c r="E38" s="8"/>
    </row>
    <row r="39" spans="1:8" x14ac:dyDescent="0.3">
      <c r="A39" s="7" t="s">
        <v>84</v>
      </c>
      <c r="B39" s="28" t="str">
        <f>VLOOKUP(A39,Values!A38:B41,2,FALSE)</f>
        <v>Cost</v>
      </c>
    </row>
    <row r="40" spans="1:8" x14ac:dyDescent="0.3">
      <c r="A40" s="7" t="s">
        <v>82</v>
      </c>
      <c r="B40" s="28" t="str">
        <f>VLOOKUP(A40,Restaurants,2,FALSE)</f>
        <v>Cost</v>
      </c>
    </row>
    <row r="41" spans="1:8" x14ac:dyDescent="0.3">
      <c r="A41" s="7" t="s">
        <v>76</v>
      </c>
      <c r="B41" s="28" t="str">
        <f>VLOOKUP(A41,Entertainment,2,FALSE)</f>
        <v>Cost</v>
      </c>
    </row>
    <row r="42" spans="1:8" x14ac:dyDescent="0.3">
      <c r="A42" s="7" t="s">
        <v>78</v>
      </c>
      <c r="B42" s="28" t="str">
        <f>VLOOKUP(A42,Gym,2,FALSE)</f>
        <v>Cost</v>
      </c>
    </row>
    <row r="43" spans="1:8" x14ac:dyDescent="0.3">
      <c r="A43" s="7" t="s">
        <v>77</v>
      </c>
      <c r="B43" s="28" t="str">
        <f>VLOOKUP(A43,Spending,2,FALSE)</f>
        <v>Cost</v>
      </c>
    </row>
    <row r="44" spans="1:8" x14ac:dyDescent="0.3">
      <c r="B44" s="29">
        <f>SUM(B39:B43)</f>
        <v>0</v>
      </c>
      <c r="C44" s="8" t="s">
        <v>8</v>
      </c>
    </row>
    <row r="46" spans="1:8" s="19" customFormat="1" ht="26.4" thickBot="1" x14ac:dyDescent="0.55000000000000004">
      <c r="A46" s="30"/>
      <c r="B46" s="31">
        <f>SUM(C44,C36,C31,C23,C17)</f>
        <v>0</v>
      </c>
      <c r="C46" s="18" t="s">
        <v>11</v>
      </c>
    </row>
    <row r="47" spans="1:8" ht="15" thickTop="1" x14ac:dyDescent="0.3"/>
    <row r="48" spans="1:8" s="19" customFormat="1" ht="26.4" thickBot="1" x14ac:dyDescent="0.55000000000000004">
      <c r="A48" s="30"/>
      <c r="B48" s="32">
        <f>B46*12</f>
        <v>0</v>
      </c>
      <c r="C48" s="18" t="s">
        <v>12</v>
      </c>
    </row>
  </sheetData>
  <mergeCells count="2">
    <mergeCell ref="A2:H2"/>
    <mergeCell ref="A4:H4"/>
  </mergeCells>
  <pageMargins left="0.25" right="0.25" top="0.75" bottom="0.75" header="0.3" footer="0.3"/>
  <pageSetup scale="89"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Values!$A$1:$A$5</xm:f>
          </x14:formula1>
          <xm:sqref>A15</xm:sqref>
        </x14:dataValidation>
        <x14:dataValidation type="list" allowBlank="1" showInputMessage="1" showErrorMessage="1">
          <x14:formula1>
            <xm:f>Values!$D$1:$D$5</xm:f>
          </x14:formula1>
          <xm:sqref>A16</xm:sqref>
        </x14:dataValidation>
        <x14:dataValidation type="list" allowBlank="1" showInputMessage="1" showErrorMessage="1">
          <x14:formula1>
            <xm:f>Values!$A$7:$A$11</xm:f>
          </x14:formula1>
          <xm:sqref>A20 A7</xm:sqref>
        </x14:dataValidation>
        <x14:dataValidation type="list" allowBlank="1" showInputMessage="1" showErrorMessage="1">
          <x14:formula1>
            <xm:f>Values!$D$7:$D$11</xm:f>
          </x14:formula1>
          <xm:sqref>A21 A8</xm:sqref>
        </x14:dataValidation>
        <x14:dataValidation type="list" allowBlank="1" showInputMessage="1" showErrorMessage="1">
          <x14:formula1>
            <xm:f>Values!$G$7:$G$11</xm:f>
          </x14:formula1>
          <xm:sqref>A22 A9</xm:sqref>
        </x14:dataValidation>
        <x14:dataValidation type="list" allowBlank="1" showInputMessage="1" showErrorMessage="1">
          <x14:formula1>
            <xm:f>Values!$A$13:$A$15</xm:f>
          </x14:formula1>
          <xm:sqref>A26</xm:sqref>
        </x14:dataValidation>
        <x14:dataValidation type="list" allowBlank="1" showInputMessage="1" showErrorMessage="1">
          <x14:formula1>
            <xm:f>Values!$D$13:$D$15</xm:f>
          </x14:formula1>
          <xm:sqref>A27</xm:sqref>
        </x14:dataValidation>
        <x14:dataValidation type="list" allowBlank="1" showInputMessage="1" showErrorMessage="1">
          <x14:formula1>
            <xm:f>Values!$G$13:$G$16</xm:f>
          </x14:formula1>
          <xm:sqref>A28</xm:sqref>
        </x14:dataValidation>
        <x14:dataValidation type="list" allowBlank="1" showInputMessage="1" showErrorMessage="1">
          <x14:formula1>
            <xm:f>Values!$A$17:$A$20</xm:f>
          </x14:formula1>
          <xm:sqref>A29</xm:sqref>
        </x14:dataValidation>
        <x14:dataValidation type="list" allowBlank="1" showInputMessage="1" showErrorMessage="1">
          <x14:formula1>
            <xm:f>Values!$D$17:$D$21</xm:f>
          </x14:formula1>
          <xm:sqref>A30</xm:sqref>
        </x14:dataValidation>
        <x14:dataValidation type="list" allowBlank="1" showInputMessage="1" showErrorMessage="1">
          <x14:formula1>
            <xm:f>Values!$A$23:$A$26</xm:f>
          </x14:formula1>
          <xm:sqref>A34</xm:sqref>
        </x14:dataValidation>
        <x14:dataValidation type="list" allowBlank="1" showInputMessage="1" showErrorMessage="1">
          <x14:formula1>
            <xm:f>Values!$D$23:$D$27</xm:f>
          </x14:formula1>
          <xm:sqref>A35</xm:sqref>
        </x14:dataValidation>
        <x14:dataValidation type="list" allowBlank="1" showInputMessage="1" showErrorMessage="1">
          <x14:formula1>
            <xm:f>Values!$A$38:$A$41</xm:f>
          </x14:formula1>
          <xm:sqref>A39</xm:sqref>
        </x14:dataValidation>
        <x14:dataValidation type="list" allowBlank="1" showInputMessage="1" showErrorMessage="1">
          <x14:formula1>
            <xm:f>Values!$D$38:$D$43</xm:f>
          </x14:formula1>
          <xm:sqref>A40</xm:sqref>
        </x14:dataValidation>
        <x14:dataValidation type="list" allowBlank="1" showInputMessage="1" showErrorMessage="1">
          <x14:formula1>
            <xm:f>Values!$A$29:$A$36</xm:f>
          </x14:formula1>
          <xm:sqref>A41</xm:sqref>
        </x14:dataValidation>
        <x14:dataValidation type="list" allowBlank="1" showInputMessage="1" showErrorMessage="1">
          <x14:formula1>
            <xm:f>Values!$G$29:$G$32</xm:f>
          </x14:formula1>
          <xm:sqref>A42</xm:sqref>
        </x14:dataValidation>
        <x14:dataValidation type="list" allowBlank="1" showInputMessage="1" showErrorMessage="1">
          <x14:formula1>
            <xm:f>Values!$D$29:$D$34</xm:f>
          </x14:formula1>
          <xm:sqref>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3" sqref="E3"/>
    </sheetView>
  </sheetViews>
  <sheetFormatPr defaultRowHeight="14.4" x14ac:dyDescent="0.3"/>
  <cols>
    <col min="1" max="1" width="28.5546875" bestFit="1" customWidth="1"/>
    <col min="3" max="3" width="2.6640625" customWidth="1"/>
    <col min="4" max="4" width="31.44140625" bestFit="1" customWidth="1"/>
    <col min="6" max="6" width="2.6640625" customWidth="1"/>
    <col min="7" max="7" width="23.88671875" bestFit="1" customWidth="1"/>
  </cols>
  <sheetData>
    <row r="1" spans="1:8" s="3" customFormat="1" x14ac:dyDescent="0.3">
      <c r="A1" s="3" t="s">
        <v>63</v>
      </c>
      <c r="B1" s="3" t="s">
        <v>21</v>
      </c>
      <c r="D1" s="3" t="s">
        <v>64</v>
      </c>
      <c r="E1" s="3" t="s">
        <v>21</v>
      </c>
    </row>
    <row r="2" spans="1:8" x14ac:dyDescent="0.3">
      <c r="A2" t="s">
        <v>61</v>
      </c>
      <c r="B2">
        <v>0</v>
      </c>
      <c r="D2" t="s">
        <v>62</v>
      </c>
      <c r="E2">
        <v>1</v>
      </c>
    </row>
    <row r="3" spans="1:8" x14ac:dyDescent="0.3">
      <c r="A3" t="s">
        <v>60</v>
      </c>
      <c r="B3">
        <v>750</v>
      </c>
      <c r="D3" t="s">
        <v>59</v>
      </c>
      <c r="E3">
        <v>2</v>
      </c>
    </row>
    <row r="4" spans="1:8" x14ac:dyDescent="0.3">
      <c r="A4" t="s">
        <v>58</v>
      </c>
      <c r="B4">
        <v>1200</v>
      </c>
      <c r="D4" t="s">
        <v>57</v>
      </c>
      <c r="E4">
        <v>3</v>
      </c>
    </row>
    <row r="5" spans="1:8" x14ac:dyDescent="0.3">
      <c r="A5" t="s">
        <v>56</v>
      </c>
      <c r="B5">
        <v>1800</v>
      </c>
      <c r="D5" t="s">
        <v>55</v>
      </c>
      <c r="E5">
        <v>4</v>
      </c>
    </row>
    <row r="7" spans="1:8" s="3" customFormat="1" x14ac:dyDescent="0.3">
      <c r="A7" s="3" t="s">
        <v>65</v>
      </c>
      <c r="B7" s="3" t="s">
        <v>21</v>
      </c>
      <c r="D7" s="3" t="s">
        <v>66</v>
      </c>
      <c r="E7" s="3" t="s">
        <v>21</v>
      </c>
      <c r="G7" s="3" t="s">
        <v>83</v>
      </c>
      <c r="H7" s="3" t="s">
        <v>21</v>
      </c>
    </row>
    <row r="8" spans="1:8" x14ac:dyDescent="0.3">
      <c r="A8" t="s">
        <v>54</v>
      </c>
      <c r="B8">
        <v>75</v>
      </c>
      <c r="D8" t="s">
        <v>53</v>
      </c>
      <c r="E8">
        <v>0</v>
      </c>
      <c r="G8" t="s">
        <v>52</v>
      </c>
      <c r="H8">
        <v>50</v>
      </c>
    </row>
    <row r="9" spans="1:8" x14ac:dyDescent="0.3">
      <c r="A9" t="s">
        <v>51</v>
      </c>
      <c r="B9">
        <v>100</v>
      </c>
      <c r="D9" t="s">
        <v>50</v>
      </c>
      <c r="E9">
        <v>30</v>
      </c>
      <c r="G9" t="s">
        <v>49</v>
      </c>
      <c r="H9">
        <v>100</v>
      </c>
    </row>
    <row r="10" spans="1:8" x14ac:dyDescent="0.3">
      <c r="A10" t="s">
        <v>48</v>
      </c>
      <c r="B10">
        <v>250</v>
      </c>
      <c r="D10" t="s">
        <v>47</v>
      </c>
      <c r="E10">
        <v>50</v>
      </c>
      <c r="G10" t="s">
        <v>46</v>
      </c>
      <c r="H10">
        <v>150</v>
      </c>
    </row>
    <row r="11" spans="1:8" x14ac:dyDescent="0.3">
      <c r="A11" t="s">
        <v>45</v>
      </c>
      <c r="B11">
        <v>0</v>
      </c>
      <c r="D11" t="s">
        <v>44</v>
      </c>
      <c r="E11">
        <v>100</v>
      </c>
      <c r="G11" t="s">
        <v>43</v>
      </c>
      <c r="H11">
        <v>200</v>
      </c>
    </row>
    <row r="13" spans="1:8" s="3" customFormat="1" x14ac:dyDescent="0.3">
      <c r="A13" s="3" t="s">
        <v>68</v>
      </c>
      <c r="B13" s="3" t="s">
        <v>21</v>
      </c>
      <c r="D13" s="3" t="s">
        <v>67</v>
      </c>
      <c r="E13" s="3" t="s">
        <v>21</v>
      </c>
      <c r="G13" s="3" t="s">
        <v>69</v>
      </c>
      <c r="H13" s="3" t="s">
        <v>21</v>
      </c>
    </row>
    <row r="14" spans="1:8" x14ac:dyDescent="0.3">
      <c r="A14" t="s">
        <v>42</v>
      </c>
      <c r="B14">
        <v>15</v>
      </c>
      <c r="D14" t="s">
        <v>42</v>
      </c>
      <c r="E14">
        <v>30</v>
      </c>
      <c r="G14" t="s">
        <v>71</v>
      </c>
      <c r="H14">
        <v>0</v>
      </c>
    </row>
    <row r="15" spans="1:8" x14ac:dyDescent="0.3">
      <c r="A15" t="s">
        <v>40</v>
      </c>
      <c r="B15">
        <v>30</v>
      </c>
      <c r="D15" t="s">
        <v>40</v>
      </c>
      <c r="E15">
        <v>60</v>
      </c>
      <c r="G15" t="s">
        <v>42</v>
      </c>
      <c r="H15">
        <v>25</v>
      </c>
    </row>
    <row r="16" spans="1:8" x14ac:dyDescent="0.3">
      <c r="G16" t="s">
        <v>40</v>
      </c>
      <c r="H16">
        <v>50</v>
      </c>
    </row>
    <row r="17" spans="1:8" s="3" customFormat="1" x14ac:dyDescent="0.3">
      <c r="A17" s="3" t="s">
        <v>70</v>
      </c>
      <c r="B17" s="3" t="s">
        <v>21</v>
      </c>
      <c r="D17" s="3" t="s">
        <v>73</v>
      </c>
      <c r="E17" s="3" t="s">
        <v>21</v>
      </c>
    </row>
    <row r="18" spans="1:8" x14ac:dyDescent="0.3">
      <c r="A18" t="s">
        <v>72</v>
      </c>
      <c r="B18">
        <v>0</v>
      </c>
      <c r="D18" t="s">
        <v>41</v>
      </c>
      <c r="E18">
        <v>75</v>
      </c>
    </row>
    <row r="19" spans="1:8" x14ac:dyDescent="0.3">
      <c r="A19" t="s">
        <v>42</v>
      </c>
      <c r="B19">
        <v>30</v>
      </c>
      <c r="D19" t="s">
        <v>39</v>
      </c>
      <c r="E19">
        <v>120</v>
      </c>
    </row>
    <row r="20" spans="1:8" x14ac:dyDescent="0.3">
      <c r="A20" t="s">
        <v>40</v>
      </c>
      <c r="B20">
        <v>60</v>
      </c>
      <c r="D20" t="s">
        <v>38</v>
      </c>
      <c r="E20">
        <v>180</v>
      </c>
    </row>
    <row r="21" spans="1:8" x14ac:dyDescent="0.3">
      <c r="D21" t="s">
        <v>37</v>
      </c>
      <c r="E21">
        <v>200</v>
      </c>
    </row>
    <row r="23" spans="1:8" s="3" customFormat="1" x14ac:dyDescent="0.3">
      <c r="A23" s="3" t="s">
        <v>74</v>
      </c>
      <c r="B23" s="3" t="s">
        <v>21</v>
      </c>
      <c r="D23" s="3" t="s">
        <v>75</v>
      </c>
      <c r="E23" s="3" t="s">
        <v>21</v>
      </c>
    </row>
    <row r="24" spans="1:8" x14ac:dyDescent="0.3">
      <c r="A24" t="s">
        <v>36</v>
      </c>
      <c r="B24">
        <v>0</v>
      </c>
      <c r="D24" t="s">
        <v>35</v>
      </c>
      <c r="E24">
        <v>55</v>
      </c>
    </row>
    <row r="25" spans="1:8" x14ac:dyDescent="0.3">
      <c r="A25" t="s">
        <v>34</v>
      </c>
      <c r="B25">
        <v>25</v>
      </c>
      <c r="D25" t="s">
        <v>33</v>
      </c>
      <c r="E25">
        <v>111</v>
      </c>
    </row>
    <row r="26" spans="1:8" x14ac:dyDescent="0.3">
      <c r="A26" t="s">
        <v>32</v>
      </c>
      <c r="B26">
        <v>100</v>
      </c>
      <c r="D26" t="s">
        <v>31</v>
      </c>
      <c r="E26">
        <v>167</v>
      </c>
    </row>
    <row r="27" spans="1:8" x14ac:dyDescent="0.3">
      <c r="D27" t="s">
        <v>30</v>
      </c>
      <c r="E27">
        <v>222</v>
      </c>
    </row>
    <row r="29" spans="1:8" s="3" customFormat="1" x14ac:dyDescent="0.3">
      <c r="A29" s="3" t="s">
        <v>76</v>
      </c>
      <c r="B29" s="3" t="s">
        <v>21</v>
      </c>
      <c r="D29" s="3" t="s">
        <v>77</v>
      </c>
      <c r="E29" s="3" t="s">
        <v>21</v>
      </c>
      <c r="G29" s="3" t="s">
        <v>78</v>
      </c>
      <c r="H29" s="3" t="s">
        <v>21</v>
      </c>
    </row>
    <row r="30" spans="1:8" x14ac:dyDescent="0.3">
      <c r="A30" t="s">
        <v>81</v>
      </c>
      <c r="B30">
        <v>0</v>
      </c>
      <c r="D30" s="2">
        <v>100</v>
      </c>
      <c r="E30">
        <v>100</v>
      </c>
      <c r="G30" t="s">
        <v>79</v>
      </c>
      <c r="H30">
        <v>0</v>
      </c>
    </row>
    <row r="31" spans="1:8" x14ac:dyDescent="0.3">
      <c r="A31" t="s">
        <v>29</v>
      </c>
      <c r="B31">
        <v>8</v>
      </c>
      <c r="D31" s="2">
        <v>150</v>
      </c>
      <c r="E31">
        <v>150</v>
      </c>
      <c r="G31" t="s">
        <v>28</v>
      </c>
      <c r="H31">
        <v>30</v>
      </c>
    </row>
    <row r="32" spans="1:8" x14ac:dyDescent="0.3">
      <c r="A32" t="s">
        <v>27</v>
      </c>
      <c r="B32">
        <v>8</v>
      </c>
      <c r="D32" s="2">
        <v>200</v>
      </c>
      <c r="E32">
        <v>200</v>
      </c>
      <c r="G32" t="s">
        <v>26</v>
      </c>
      <c r="H32">
        <v>15</v>
      </c>
    </row>
    <row r="33" spans="1:5" x14ac:dyDescent="0.3">
      <c r="A33" t="s">
        <v>25</v>
      </c>
      <c r="B33">
        <v>16</v>
      </c>
      <c r="D33" s="2">
        <v>250</v>
      </c>
      <c r="E33">
        <v>250</v>
      </c>
    </row>
    <row r="34" spans="1:5" x14ac:dyDescent="0.3">
      <c r="A34" t="s">
        <v>24</v>
      </c>
      <c r="B34">
        <v>16</v>
      </c>
      <c r="D34" s="2">
        <v>300</v>
      </c>
      <c r="E34">
        <v>300</v>
      </c>
    </row>
    <row r="35" spans="1:5" x14ac:dyDescent="0.3">
      <c r="A35" t="s">
        <v>23</v>
      </c>
      <c r="B35">
        <v>24</v>
      </c>
    </row>
    <row r="36" spans="1:5" x14ac:dyDescent="0.3">
      <c r="A36" t="s">
        <v>22</v>
      </c>
      <c r="B36">
        <v>24</v>
      </c>
    </row>
    <row r="38" spans="1:5" s="3" customFormat="1" x14ac:dyDescent="0.3">
      <c r="A38" s="3" t="s">
        <v>84</v>
      </c>
      <c r="B38" s="3" t="s">
        <v>21</v>
      </c>
      <c r="D38" s="3" t="s">
        <v>82</v>
      </c>
      <c r="E38" s="3" t="s">
        <v>21</v>
      </c>
    </row>
    <row r="39" spans="1:5" x14ac:dyDescent="0.3">
      <c r="A39" t="s">
        <v>80</v>
      </c>
      <c r="B39">
        <v>0</v>
      </c>
      <c r="D39" t="s">
        <v>19</v>
      </c>
      <c r="E39">
        <v>100</v>
      </c>
    </row>
    <row r="40" spans="1:5" x14ac:dyDescent="0.3">
      <c r="A40" t="s">
        <v>20</v>
      </c>
      <c r="B40">
        <v>50</v>
      </c>
      <c r="D40" t="s">
        <v>17</v>
      </c>
      <c r="E40">
        <v>250</v>
      </c>
    </row>
    <row r="41" spans="1:5" x14ac:dyDescent="0.3">
      <c r="A41" t="s">
        <v>18</v>
      </c>
      <c r="B41">
        <v>80</v>
      </c>
      <c r="D41" t="s">
        <v>16</v>
      </c>
      <c r="E41">
        <v>300</v>
      </c>
    </row>
    <row r="42" spans="1:5" x14ac:dyDescent="0.3">
      <c r="D42" t="s">
        <v>15</v>
      </c>
      <c r="E42">
        <v>450</v>
      </c>
    </row>
    <row r="43" spans="1:5" x14ac:dyDescent="0.3">
      <c r="D43" t="s">
        <v>14</v>
      </c>
      <c r="E43">
        <v>600</v>
      </c>
    </row>
    <row r="45" spans="1:5" s="1"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Calculator</vt:lpstr>
      <vt:lpstr>Values</vt:lpstr>
      <vt:lpstr>Cable</vt:lpstr>
      <vt:lpstr>Carinsurance</vt:lpstr>
      <vt:lpstr>Cellphone</vt:lpstr>
      <vt:lpstr>Collegeloans</vt:lpstr>
      <vt:lpstr>Electric</vt:lpstr>
      <vt:lpstr>Entertainment</vt:lpstr>
      <vt:lpstr>Gas</vt:lpstr>
      <vt:lpstr>Gasoline</vt:lpstr>
      <vt:lpstr>Groceries</vt:lpstr>
      <vt:lpstr>Gym</vt:lpstr>
      <vt:lpstr>Healthinsurance</vt:lpstr>
      <vt:lpstr>Housing</vt:lpstr>
      <vt:lpstr>Internet</vt:lpstr>
      <vt:lpstr>Restaurants</vt:lpstr>
      <vt:lpstr>Roommates</vt:lpstr>
      <vt:lpstr>Spending</vt:lpstr>
      <vt:lpstr>Transportation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mcurry</dc:creator>
  <cp:lastModifiedBy>Maya Clayton</cp:lastModifiedBy>
  <dcterms:created xsi:type="dcterms:W3CDTF">2014-06-17T00:42:40Z</dcterms:created>
  <dcterms:modified xsi:type="dcterms:W3CDTF">2014-06-24T17:23:45Z</dcterms:modified>
</cp:coreProperties>
</file>